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00" firstSheet="1" activeTab="1"/>
  </bookViews>
  <sheets>
    <sheet name="woonlasten" sheetId="1" r:id="rId1"/>
    <sheet name="belastingplan" sheetId="2" r:id="rId2"/>
    <sheet name="COELO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8" authorId="0">
      <text>
        <r>
          <rPr>
            <sz val="10"/>
            <rFont val="Arial"/>
            <family val="2"/>
          </rPr>
          <t>Gemiddelde woningwaarde (bron: COELO)</t>
        </r>
      </text>
    </comment>
  </commentList>
</comments>
</file>

<file path=xl/sharedStrings.xml><?xml version="1.0" encoding="utf-8"?>
<sst xmlns="http://schemas.openxmlformats.org/spreadsheetml/2006/main" count="108" uniqueCount="82">
  <si>
    <t>meer opbrengsten</t>
  </si>
  <si>
    <t>Belastingplan college</t>
  </si>
  <si>
    <t>Belastinghervorming SP</t>
  </si>
  <si>
    <t>opbrengst belastingplan college</t>
  </si>
  <si>
    <t>opbrengst belastinghervorming SP</t>
  </si>
  <si>
    <t>verschil</t>
  </si>
  <si>
    <t>afvalstoffenheffing</t>
  </si>
  <si>
    <t>rioolheffing</t>
  </si>
  <si>
    <t>251 t/m 50.000 m3</t>
  </si>
  <si>
    <t>50.001 t/m 100.000 m3</t>
  </si>
  <si>
    <t>100.001 t/m 150.000 m3</t>
  </si>
  <si>
    <t>meer dan 150.000 m3</t>
  </si>
  <si>
    <t>totaal rioolheffing</t>
  </si>
  <si>
    <t>precariobelasting per m2</t>
  </si>
  <si>
    <t>pomp</t>
  </si>
  <si>
    <t>totaal precariobelasting</t>
  </si>
  <si>
    <t>hondenbelasting per hond</t>
  </si>
  <si>
    <t>hondenbelasting per kennel</t>
  </si>
  <si>
    <t>totaal hondenbelasting</t>
  </si>
  <si>
    <t>toeristenbelasting</t>
  </si>
  <si>
    <t>ozb eigenaren woningen bij gelijke WOZ</t>
  </si>
  <si>
    <t>ozb eigenaren niet-woningen bij gelijke WOZ</t>
  </si>
  <si>
    <t>ozb gebruikers niet-woningen bij gelijke WOZ</t>
  </si>
  <si>
    <t>totaal ozb</t>
  </si>
  <si>
    <t>totaal belastingen</t>
  </si>
  <si>
    <t>minder kosten</t>
  </si>
  <si>
    <t>perceptiekosten afvalstoffenheffing</t>
  </si>
  <si>
    <t>pm</t>
  </si>
  <si>
    <t>perceptiekosten rioolheffing</t>
  </si>
  <si>
    <t>perceptiekosten precario-, honden- en toeristenbelasting</t>
  </si>
  <si>
    <t>perceptiekosten ozb</t>
  </si>
  <si>
    <t>totaal opbrengsten excl minder perceptiekosten afvalstoffenheffing</t>
  </si>
  <si>
    <t>Waarde woning</t>
  </si>
  <si>
    <t>Belasting/retributie</t>
  </si>
  <si>
    <t>Stijging</t>
  </si>
  <si>
    <t>In %</t>
  </si>
  <si>
    <t>SP 2012</t>
  </si>
  <si>
    <t>Stijging SP</t>
  </si>
  <si>
    <t>Huurder</t>
  </si>
  <si>
    <t>Alle</t>
  </si>
  <si>
    <t>Afvalstoffenheffing</t>
  </si>
  <si>
    <t>Totaal</t>
  </si>
  <si>
    <t>Eigenaar/gebruiker woning</t>
  </si>
  <si>
    <t>Onroerende-zaakbelasting</t>
  </si>
  <si>
    <t>Rioolheffing</t>
  </si>
  <si>
    <t>SP</t>
  </si>
  <si>
    <t>Alkmaar</t>
  </si>
  <si>
    <t>Tilburg</t>
  </si>
  <si>
    <t>'s-Gravenhage</t>
  </si>
  <si>
    <t>Middelburg</t>
  </si>
  <si>
    <t>Dordrecht</t>
  </si>
  <si>
    <t>Amersfoort</t>
  </si>
  <si>
    <t>Eindhoven</t>
  </si>
  <si>
    <t>Zwolle</t>
  </si>
  <si>
    <t>'s-Hertogenbosch</t>
  </si>
  <si>
    <t>Rotterdam</t>
  </si>
  <si>
    <t>Nijmegen</t>
  </si>
  <si>
    <t>Assen</t>
  </si>
  <si>
    <t>Leeuwarden</t>
  </si>
  <si>
    <t>Amsterdam</t>
  </si>
  <si>
    <t>Lelystad</t>
  </si>
  <si>
    <t>Arnhem</t>
  </si>
  <si>
    <t>Haarlemmermeer</t>
  </si>
  <si>
    <t>Haarlem</t>
  </si>
  <si>
    <t>Deventer</t>
  </si>
  <si>
    <t>Ede</t>
  </si>
  <si>
    <t>Apeldoorn</t>
  </si>
  <si>
    <t>Sittard-Geleen</t>
  </si>
  <si>
    <t>Almere</t>
  </si>
  <si>
    <t>Zoetermeer</t>
  </si>
  <si>
    <t>Venlo</t>
  </si>
  <si>
    <t>Breda</t>
  </si>
  <si>
    <t>Maastricht</t>
  </si>
  <si>
    <t>Utrecht</t>
  </si>
  <si>
    <t>Westland</t>
  </si>
  <si>
    <t>Enschede</t>
  </si>
  <si>
    <t>Zaanstad</t>
  </si>
  <si>
    <t>Delft</t>
  </si>
  <si>
    <t>Leiden</t>
  </si>
  <si>
    <t>Emmen</t>
  </si>
  <si>
    <t>Groningen</t>
  </si>
  <si>
    <t>gemiddelde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</si>
</sst>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[$€-413]\ #,##0.00;[Red][$€-413]\ #,##0.00\-"/>
    <numFmt numFmtId="165" formatCode="[$€-413]\ #,##0;[Red][$€-413]\ #,##0\-"/>
    <numFmt numFmtId="166" formatCode="0.0000%"/>
    <numFmt numFmtId="167" formatCode="#,##0.0%;[Red]#,##0.0%\-"/>
  </numFmts>
  <fonts count="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 wrapText="1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0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0" fillId="0" borderId="0" xfId="0" applyAlignment="1">
      <alignment/>
    </xf>
    <xf numFmtId="165" fontId="1" fillId="0" borderId="0" xfId="0" applyFont="1" applyAlignment="1">
      <alignment/>
    </xf>
    <xf numFmtId="165" fontId="0" fillId="0" borderId="0" xfId="0" applyNumberFormat="1" applyFont="1" applyAlignment="1">
      <alignment horizontal="right"/>
    </xf>
    <xf numFmtId="167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67" fontId="1" fillId="0" borderId="0" xfId="0" applyNumberFormat="1" applyFont="1" applyAlignment="1">
      <alignment horizontal="right"/>
    </xf>
    <xf numFmtId="164" fontId="0" fillId="0" borderId="0" xfId="0" applyAlignment="1">
      <alignment/>
    </xf>
    <xf numFmtId="164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165" fontId="1" fillId="2" borderId="0" xfId="0" applyFont="1" applyFill="1" applyAlignment="1">
      <alignment/>
    </xf>
    <xf numFmtId="164" fontId="1" fillId="2" borderId="0" xfId="0" applyNumberFormat="1" applyFont="1" applyFill="1" applyAlignment="1">
      <alignment/>
    </xf>
    <xf numFmtId="0" fontId="1" fillId="2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2" width="23.00390625" style="0" customWidth="1"/>
    <col min="3" max="5" width="11.57421875" style="0" customWidth="1"/>
    <col min="6" max="6" width="11.57421875" style="9" customWidth="1"/>
    <col min="7" max="8" width="11.57421875" style="0" customWidth="1"/>
    <col min="9" max="9" width="11.57421875" style="9" customWidth="1"/>
    <col min="10" max="16384" width="11.57421875" style="0" customWidth="1"/>
  </cols>
  <sheetData>
    <row r="1" spans="1:12" ht="12.75">
      <c r="A1" s="7" t="s">
        <v>32</v>
      </c>
      <c r="B1" s="7" t="s">
        <v>33</v>
      </c>
      <c r="C1" s="10">
        <v>2011</v>
      </c>
      <c r="D1" s="10">
        <v>2012</v>
      </c>
      <c r="E1" s="10" t="s">
        <v>34</v>
      </c>
      <c r="F1" s="11" t="s">
        <v>35</v>
      </c>
      <c r="G1" s="10" t="s">
        <v>36</v>
      </c>
      <c r="H1" s="10" t="s">
        <v>37</v>
      </c>
      <c r="I1" s="11" t="s">
        <v>35</v>
      </c>
      <c r="J1" s="7"/>
      <c r="K1" s="10" t="s">
        <v>5</v>
      </c>
      <c r="L1" s="10" t="s">
        <v>35</v>
      </c>
    </row>
    <row r="3" ht="12.75">
      <c r="A3" s="7" t="s">
        <v>38</v>
      </c>
    </row>
    <row r="4" spans="1:12" ht="12.75">
      <c r="A4" t="s">
        <v>39</v>
      </c>
      <c r="B4" t="s">
        <v>40</v>
      </c>
      <c r="C4" s="2">
        <v>259.68</v>
      </c>
      <c r="D4" s="2">
        <v>263.63</v>
      </c>
      <c r="E4" s="2">
        <f>D4-C4</f>
        <v>3.9499999999999886</v>
      </c>
      <c r="F4" s="9">
        <f>E4/C4</f>
        <v>0.015211028958718379</v>
      </c>
      <c r="G4" s="2">
        <v>0</v>
      </c>
      <c r="H4" s="2">
        <f>G4-C4</f>
        <v>-259.68</v>
      </c>
      <c r="I4" s="9">
        <f>H4/C4</f>
        <v>-1</v>
      </c>
      <c r="K4" s="12">
        <f>H4-E4</f>
        <v>-263.63</v>
      </c>
      <c r="L4" s="9">
        <f>K4/D4</f>
        <v>-1</v>
      </c>
    </row>
    <row r="5" spans="2:12" ht="12.75">
      <c r="B5" s="7" t="s">
        <v>41</v>
      </c>
      <c r="C5" s="13">
        <f>C4</f>
        <v>259.68</v>
      </c>
      <c r="D5" s="13">
        <f>D4</f>
        <v>263.63</v>
      </c>
      <c r="E5" s="13">
        <f>E4</f>
        <v>3.9499999999999886</v>
      </c>
      <c r="F5" s="14">
        <f>E5/C5</f>
        <v>0.015211028958718379</v>
      </c>
      <c r="G5" s="13">
        <f>G4</f>
        <v>0</v>
      </c>
      <c r="H5" s="13">
        <f>H4</f>
        <v>-259.68</v>
      </c>
      <c r="I5" s="14">
        <f>H5/C5</f>
        <v>-1</v>
      </c>
      <c r="J5" s="13"/>
      <c r="K5" s="13">
        <f>K4</f>
        <v>-263.63</v>
      </c>
      <c r="L5" s="14">
        <f>K5/D5</f>
        <v>-1</v>
      </c>
    </row>
    <row r="7" ht="12.75">
      <c r="A7" s="7" t="s">
        <v>42</v>
      </c>
    </row>
    <row r="8" spans="1:12" ht="12.75">
      <c r="A8" s="15">
        <v>100000</v>
      </c>
      <c r="B8" t="s">
        <v>43</v>
      </c>
      <c r="C8" s="2">
        <f>0.000932*A8</f>
        <v>93.20000000000002</v>
      </c>
      <c r="D8" s="2">
        <f>0.000947*A8</f>
        <v>94.7</v>
      </c>
      <c r="E8" s="2">
        <f>D8-C8</f>
        <v>1.4999999999999858</v>
      </c>
      <c r="F8" s="9">
        <f>E8/C8</f>
        <v>0.016094420600858212</v>
      </c>
      <c r="G8" s="2">
        <f>0.001697*A8</f>
        <v>169.70000000000002</v>
      </c>
      <c r="H8" s="2">
        <f>G8-C8</f>
        <v>76.5</v>
      </c>
      <c r="I8" s="9">
        <f>H8/C8</f>
        <v>0.8208154506437767</v>
      </c>
      <c r="K8" s="12">
        <f>H8-E8</f>
        <v>75.00000000000001</v>
      </c>
      <c r="L8" s="9">
        <f>K8/D8</f>
        <v>0.7919746568109822</v>
      </c>
    </row>
    <row r="9" spans="2:12" ht="12.75">
      <c r="B9" t="s">
        <v>40</v>
      </c>
      <c r="C9" s="2">
        <v>259.68</v>
      </c>
      <c r="D9" s="2">
        <v>263.63</v>
      </c>
      <c r="E9" s="2">
        <f>D9-C9</f>
        <v>3.9499999999999886</v>
      </c>
      <c r="F9" s="9">
        <f>E9/C9</f>
        <v>0.015211028958718379</v>
      </c>
      <c r="G9">
        <v>0</v>
      </c>
      <c r="H9" s="2">
        <f>G9-C9</f>
        <v>-259.68</v>
      </c>
      <c r="I9" s="9">
        <f>H9/C9</f>
        <v>-1</v>
      </c>
      <c r="K9" s="12">
        <f>H9-E9</f>
        <v>-263.63</v>
      </c>
      <c r="L9" s="9">
        <f>K9/D9</f>
        <v>-1</v>
      </c>
    </row>
    <row r="10" spans="2:12" ht="12.75">
      <c r="B10" t="s">
        <v>44</v>
      </c>
      <c r="C10" s="2">
        <v>216.99</v>
      </c>
      <c r="D10" s="2">
        <v>218.16</v>
      </c>
      <c r="E10" s="2">
        <f>D10-C10</f>
        <v>1.1699999999999875</v>
      </c>
      <c r="F10" s="9">
        <f>E10/C10</f>
        <v>0.005391953546246313</v>
      </c>
      <c r="G10" s="2">
        <v>218.16</v>
      </c>
      <c r="H10" s="2">
        <f>G10-C10</f>
        <v>1.1699999999999875</v>
      </c>
      <c r="I10" s="9">
        <f>H10/C10</f>
        <v>0.005391953546246313</v>
      </c>
      <c r="K10" s="12">
        <f>H10-E10</f>
        <v>0</v>
      </c>
      <c r="L10" s="9">
        <f>K10/D10</f>
        <v>0</v>
      </c>
    </row>
    <row r="11" spans="2:12" ht="12.75">
      <c r="B11" s="7" t="s">
        <v>41</v>
      </c>
      <c r="C11" s="16">
        <f>SUM(C8:C10)</f>
        <v>569.87</v>
      </c>
      <c r="D11" s="16">
        <f>SUM(D8:D10)</f>
        <v>576.49</v>
      </c>
      <c r="E11" s="16">
        <f>SUM(E8:E10)</f>
        <v>6.619999999999962</v>
      </c>
      <c r="F11" s="14">
        <f>E11/C11</f>
        <v>0.011616684506992755</v>
      </c>
      <c r="G11" s="16">
        <f>SUM(G8:G10)</f>
        <v>387.86</v>
      </c>
      <c r="H11" s="16">
        <f>SUM(H8:H10)</f>
        <v>-182.01000000000002</v>
      </c>
      <c r="I11" s="14">
        <f>H11/C11</f>
        <v>-0.3193886324951305</v>
      </c>
      <c r="J11" s="7"/>
      <c r="K11" s="16">
        <f>H11-E11</f>
        <v>-188.63</v>
      </c>
      <c r="L11" s="14">
        <f>K11/D11</f>
        <v>-0.3272042880188728</v>
      </c>
    </row>
    <row r="13" spans="1:12" ht="12.75">
      <c r="A13" s="15">
        <v>150000</v>
      </c>
      <c r="B13" t="s">
        <v>43</v>
      </c>
      <c r="C13" s="2">
        <f>0.000932*A13</f>
        <v>139.8</v>
      </c>
      <c r="D13" s="2">
        <f>0.000947*A13</f>
        <v>142.05</v>
      </c>
      <c r="E13" s="2">
        <f>D13-C13</f>
        <v>2.25</v>
      </c>
      <c r="F13" s="9">
        <f>E13/C13</f>
        <v>0.016094420600858368</v>
      </c>
      <c r="G13" s="2">
        <f>0.001697*A13</f>
        <v>254.55</v>
      </c>
      <c r="H13" s="2">
        <f>G13-C13</f>
        <v>114.75</v>
      </c>
      <c r="I13" s="9">
        <f>H13/C13</f>
        <v>0.8208154506437768</v>
      </c>
      <c r="K13" s="12">
        <f>H13-E13</f>
        <v>112.5</v>
      </c>
      <c r="L13" s="9">
        <f>K13/D13</f>
        <v>0.791974656810982</v>
      </c>
    </row>
    <row r="14" spans="2:12" ht="12.75">
      <c r="B14" t="s">
        <v>40</v>
      </c>
      <c r="C14" s="2">
        <v>259.68</v>
      </c>
      <c r="D14" s="2">
        <v>263.63</v>
      </c>
      <c r="E14" s="2">
        <f>D14-C14</f>
        <v>3.9499999999999886</v>
      </c>
      <c r="F14" s="9">
        <f>E14/C14</f>
        <v>0.015211028958718379</v>
      </c>
      <c r="G14">
        <v>0</v>
      </c>
      <c r="H14" s="2">
        <f>G14-C14</f>
        <v>-259.68</v>
      </c>
      <c r="I14" s="9">
        <f>H14/C14</f>
        <v>-1</v>
      </c>
      <c r="K14" s="12">
        <f>H14-E14</f>
        <v>-263.63</v>
      </c>
      <c r="L14" s="9">
        <f>K14/D14</f>
        <v>-1</v>
      </c>
    </row>
    <row r="15" spans="2:12" ht="12.75">
      <c r="B15" t="s">
        <v>44</v>
      </c>
      <c r="C15" s="2">
        <v>216.99</v>
      </c>
      <c r="D15" s="2">
        <v>218.16</v>
      </c>
      <c r="E15" s="2">
        <f>D15-C15</f>
        <v>1.1699999999999875</v>
      </c>
      <c r="F15" s="9">
        <f>E15/C15</f>
        <v>0.005391953546246313</v>
      </c>
      <c r="G15" s="2">
        <v>218.16</v>
      </c>
      <c r="H15" s="2">
        <f>G15-C15</f>
        <v>1.1699999999999875</v>
      </c>
      <c r="I15" s="9">
        <f>H15/C15</f>
        <v>0.005391953546246313</v>
      </c>
      <c r="K15" s="12">
        <f>H15-E15</f>
        <v>0</v>
      </c>
      <c r="L15" s="9">
        <f>K15/D15</f>
        <v>0</v>
      </c>
    </row>
    <row r="16" spans="2:12" ht="12.75">
      <c r="B16" s="7" t="s">
        <v>41</v>
      </c>
      <c r="C16" s="16">
        <f>SUM(C13:C15)</f>
        <v>616.47</v>
      </c>
      <c r="D16" s="16">
        <f>SUM(D13:D15)</f>
        <v>623.84</v>
      </c>
      <c r="E16" s="16">
        <f>SUM(E13:E15)</f>
        <v>7.369999999999976</v>
      </c>
      <c r="F16" s="14">
        <f>E16/C16</f>
        <v>0.011955164079354999</v>
      </c>
      <c r="G16" s="16">
        <f>SUM(G13:G15)</f>
        <v>472.71000000000004</v>
      </c>
      <c r="H16" s="16">
        <f>SUM(H13:H15)</f>
        <v>-143.76000000000002</v>
      </c>
      <c r="I16" s="14">
        <f>H16/C16</f>
        <v>-0.23319869580028227</v>
      </c>
      <c r="J16" s="7"/>
      <c r="K16" s="16">
        <f>H16-E16</f>
        <v>-151.13</v>
      </c>
      <c r="L16" s="14">
        <f>K16/D16</f>
        <v>-0.24225763016157986</v>
      </c>
    </row>
    <row r="17" ht="12.75"/>
    <row r="18" spans="1:12" ht="12.75">
      <c r="A18" s="15">
        <v>245000</v>
      </c>
      <c r="B18" t="s">
        <v>43</v>
      </c>
      <c r="C18" s="2">
        <f>0.000932*A18</f>
        <v>228.34000000000003</v>
      </c>
      <c r="D18" s="2">
        <f>0.000947*A18</f>
        <v>232.01500000000001</v>
      </c>
      <c r="E18" s="2">
        <f>D18-C18</f>
        <v>3.674999999999983</v>
      </c>
      <c r="F18" s="9">
        <f>E18/C18</f>
        <v>0.016094420600858292</v>
      </c>
      <c r="G18" s="2">
        <f>0.001697*A18</f>
        <v>415.76500000000004</v>
      </c>
      <c r="H18" s="2">
        <f>G18-C18</f>
        <v>187.425</v>
      </c>
      <c r="I18" s="9">
        <f>H18/C18</f>
        <v>0.8208154506437768</v>
      </c>
      <c r="K18" s="12">
        <f>H18-E18</f>
        <v>183.75000000000003</v>
      </c>
      <c r="L18" s="9">
        <f>K18/D18</f>
        <v>0.7919746568109821</v>
      </c>
    </row>
    <row r="19" spans="2:12" ht="12.75">
      <c r="B19" t="s">
        <v>40</v>
      </c>
      <c r="C19" s="2">
        <v>259.68</v>
      </c>
      <c r="D19" s="2">
        <v>263.63</v>
      </c>
      <c r="E19" s="2">
        <f>D19-C19</f>
        <v>3.9499999999999886</v>
      </c>
      <c r="F19" s="9">
        <f>E19/C19</f>
        <v>0.015211028958718379</v>
      </c>
      <c r="G19">
        <v>0</v>
      </c>
      <c r="H19" s="2">
        <f>G19-C19</f>
        <v>-259.68</v>
      </c>
      <c r="I19" s="9">
        <f>H19/C19</f>
        <v>-1</v>
      </c>
      <c r="K19" s="12">
        <f>H19-E19</f>
        <v>-263.63</v>
      </c>
      <c r="L19" s="9">
        <f>K19/D19</f>
        <v>-1</v>
      </c>
    </row>
    <row r="20" spans="2:12" ht="12.75">
      <c r="B20" t="s">
        <v>44</v>
      </c>
      <c r="C20" s="2">
        <v>216.99</v>
      </c>
      <c r="D20" s="2">
        <v>218.16</v>
      </c>
      <c r="E20" s="2">
        <f>D20-C20</f>
        <v>1.1699999999999875</v>
      </c>
      <c r="F20" s="9">
        <f>E20/C20</f>
        <v>0.005391953546246313</v>
      </c>
      <c r="G20" s="2">
        <v>218.16</v>
      </c>
      <c r="H20" s="2">
        <f>G20-C20</f>
        <v>1.1699999999999875</v>
      </c>
      <c r="I20" s="9">
        <f>H20/C20</f>
        <v>0.005391953546246313</v>
      </c>
      <c r="K20" s="12">
        <f>H20-E20</f>
        <v>0</v>
      </c>
      <c r="L20" s="9">
        <f>K20/D20</f>
        <v>0</v>
      </c>
    </row>
    <row r="21" spans="2:12" ht="12.75">
      <c r="B21" s="7" t="s">
        <v>41</v>
      </c>
      <c r="C21" s="16">
        <f>SUM(C18:C20)</f>
        <v>705.01</v>
      </c>
      <c r="D21" s="16">
        <f>SUM(D18:D20)</f>
        <v>713.805</v>
      </c>
      <c r="E21" s="16">
        <f>SUM(E18:E20)</f>
        <v>8.794999999999959</v>
      </c>
      <c r="F21" s="14">
        <f>E21/C21</f>
        <v>0.012475000354604842</v>
      </c>
      <c r="G21" s="16">
        <f>SUM(G18:G20)</f>
        <v>633.9250000000001</v>
      </c>
      <c r="H21" s="16">
        <f>SUM(H18:H20)</f>
        <v>-71.08500000000001</v>
      </c>
      <c r="I21" s="14">
        <f>H21/C21</f>
        <v>-0.10082835704458094</v>
      </c>
      <c r="J21" s="7"/>
      <c r="K21" s="16">
        <f>H21-E21</f>
        <v>-79.87999999999997</v>
      </c>
      <c r="L21" s="14">
        <f>K21/D21</f>
        <v>-0.11190731362206761</v>
      </c>
    </row>
    <row r="23" spans="1:12" ht="12.75">
      <c r="A23" s="15">
        <v>300000</v>
      </c>
      <c r="B23" t="s">
        <v>43</v>
      </c>
      <c r="C23" s="2">
        <f>0.000932*A23</f>
        <v>279.6</v>
      </c>
      <c r="D23" s="2">
        <f>0.000947*A23</f>
        <v>284.1</v>
      </c>
      <c r="E23" s="2">
        <f>D23-C23</f>
        <v>4.5</v>
      </c>
      <c r="F23" s="9">
        <f>E23/C23</f>
        <v>0.016094420600858368</v>
      </c>
      <c r="G23" s="2">
        <f>0.001697*A23</f>
        <v>509.1</v>
      </c>
      <c r="H23" s="2">
        <f>G23-C23</f>
        <v>229.5</v>
      </c>
      <c r="I23" s="9">
        <f>H23/C23</f>
        <v>0.8208154506437768</v>
      </c>
      <c r="K23" s="12">
        <f>H23-E23</f>
        <v>225</v>
      </c>
      <c r="L23" s="9">
        <f>K23/D23</f>
        <v>0.791974656810982</v>
      </c>
    </row>
    <row r="24" spans="2:12" ht="12.75">
      <c r="B24" t="s">
        <v>40</v>
      </c>
      <c r="C24" s="2">
        <v>259.68</v>
      </c>
      <c r="D24" s="2">
        <v>263.63</v>
      </c>
      <c r="E24" s="2">
        <f>D24-C24</f>
        <v>3.9499999999999886</v>
      </c>
      <c r="F24" s="9">
        <f>E24/C24</f>
        <v>0.015211028958718379</v>
      </c>
      <c r="G24">
        <v>0</v>
      </c>
      <c r="H24" s="2">
        <f>G24-C24</f>
        <v>-259.68</v>
      </c>
      <c r="I24" s="9">
        <f>H24/C24</f>
        <v>-1</v>
      </c>
      <c r="K24" s="12">
        <f>H24-E24</f>
        <v>-263.63</v>
      </c>
      <c r="L24" s="9">
        <f>K24/D24</f>
        <v>-1</v>
      </c>
    </row>
    <row r="25" spans="2:12" ht="12.75">
      <c r="B25" t="s">
        <v>44</v>
      </c>
      <c r="C25" s="2">
        <v>216.99</v>
      </c>
      <c r="D25" s="2">
        <v>218.16</v>
      </c>
      <c r="E25" s="2">
        <f>D25-C25</f>
        <v>1.1699999999999875</v>
      </c>
      <c r="F25" s="9">
        <f>E25/C25</f>
        <v>0.005391953546246313</v>
      </c>
      <c r="G25" s="2">
        <v>218.16</v>
      </c>
      <c r="H25" s="2">
        <f>G25-C25</f>
        <v>1.1699999999999875</v>
      </c>
      <c r="I25" s="9">
        <f>H25/C25</f>
        <v>0.005391953546246313</v>
      </c>
      <c r="K25" s="12">
        <f>H25-E25</f>
        <v>0</v>
      </c>
      <c r="L25" s="9">
        <f>K25/D25</f>
        <v>0</v>
      </c>
    </row>
    <row r="26" spans="2:12" ht="12.75">
      <c r="B26" s="7" t="s">
        <v>41</v>
      </c>
      <c r="C26" s="16">
        <f>SUM(C23:C25)</f>
        <v>756.27</v>
      </c>
      <c r="D26" s="16">
        <f>SUM(D23:D25)</f>
        <v>765.89</v>
      </c>
      <c r="E26" s="16">
        <f>SUM(E23:E25)</f>
        <v>9.619999999999976</v>
      </c>
      <c r="F26" s="14">
        <f>E26/C26</f>
        <v>0.012720324751742071</v>
      </c>
      <c r="G26" s="16">
        <f>SUM(G23:G25)</f>
        <v>727.26</v>
      </c>
      <c r="H26" s="16">
        <f>SUM(H23:H25)</f>
        <v>-29.01000000000002</v>
      </c>
      <c r="I26" s="14">
        <f>H26/C26</f>
        <v>-0.038359316117259734</v>
      </c>
      <c r="J26" s="7"/>
      <c r="K26" s="16">
        <f>H26-E26</f>
        <v>-38.629999999999995</v>
      </c>
      <c r="L26" s="14">
        <f>K26/D26</f>
        <v>-0.05043805246184178</v>
      </c>
    </row>
    <row r="28" spans="1:12" ht="12.75">
      <c r="A28" s="15">
        <v>500000</v>
      </c>
      <c r="B28" t="s">
        <v>43</v>
      </c>
      <c r="C28" s="2">
        <f>0.000932*A28</f>
        <v>466.00000000000006</v>
      </c>
      <c r="D28" s="2">
        <f>0.000947*A28</f>
        <v>473.5</v>
      </c>
      <c r="E28" s="2">
        <f>D28-C28</f>
        <v>7.499999999999943</v>
      </c>
      <c r="F28" s="9">
        <f>E28/C28</f>
        <v>0.016094420600858247</v>
      </c>
      <c r="G28" s="2">
        <f>0.001697*A28</f>
        <v>848.5000000000001</v>
      </c>
      <c r="H28" s="2">
        <f>G28-C28</f>
        <v>382.50000000000006</v>
      </c>
      <c r="I28" s="9">
        <f>H28/C28</f>
        <v>0.8208154506437768</v>
      </c>
      <c r="K28" s="12">
        <f>H28-E28</f>
        <v>375.0000000000001</v>
      </c>
      <c r="L28" s="9">
        <f>K28/D28</f>
        <v>0.7919746568109823</v>
      </c>
    </row>
    <row r="29" spans="2:12" ht="12.75">
      <c r="B29" t="s">
        <v>40</v>
      </c>
      <c r="C29" s="2">
        <v>259.68</v>
      </c>
      <c r="D29" s="2">
        <v>263.63</v>
      </c>
      <c r="E29" s="2">
        <f>D29-C29</f>
        <v>3.9499999999999886</v>
      </c>
      <c r="F29" s="9">
        <f>E29/C29</f>
        <v>0.015211028958718379</v>
      </c>
      <c r="G29">
        <v>0</v>
      </c>
      <c r="H29" s="2">
        <f>G29-C29</f>
        <v>-259.68</v>
      </c>
      <c r="I29" s="9">
        <f>H29/C29</f>
        <v>-1</v>
      </c>
      <c r="K29" s="12">
        <f>H29-E29</f>
        <v>-263.63</v>
      </c>
      <c r="L29" s="9">
        <f>K29/D29</f>
        <v>-1</v>
      </c>
    </row>
    <row r="30" spans="2:12" ht="12.75">
      <c r="B30" t="s">
        <v>44</v>
      </c>
      <c r="C30" s="2">
        <v>216.99</v>
      </c>
      <c r="D30" s="2">
        <v>218.16</v>
      </c>
      <c r="E30" s="2">
        <f>D30-C30</f>
        <v>1.1699999999999875</v>
      </c>
      <c r="F30" s="9">
        <f>E30/C30</f>
        <v>0.005391953546246313</v>
      </c>
      <c r="G30" s="2">
        <v>218.16</v>
      </c>
      <c r="H30" s="2">
        <f>G30-C30</f>
        <v>1.1699999999999875</v>
      </c>
      <c r="I30" s="9">
        <f>H30/C30</f>
        <v>0.005391953546246313</v>
      </c>
      <c r="K30" s="12">
        <f>H30-E30</f>
        <v>0</v>
      </c>
      <c r="L30" s="9">
        <f>K30/D30</f>
        <v>0</v>
      </c>
    </row>
    <row r="31" spans="2:12" ht="12.75">
      <c r="B31" s="7" t="s">
        <v>41</v>
      </c>
      <c r="C31" s="16">
        <f>SUM(C28:C30)</f>
        <v>942.6700000000001</v>
      </c>
      <c r="D31" s="16">
        <f>SUM(D28:D30)</f>
        <v>955.29</v>
      </c>
      <c r="E31" s="16">
        <f>SUM(E28:E30)</f>
        <v>12.61999999999992</v>
      </c>
      <c r="F31" s="14">
        <f>E31/C31</f>
        <v>0.013387505701889228</v>
      </c>
      <c r="G31" s="16">
        <f>SUM(G28:G30)</f>
        <v>1066.66</v>
      </c>
      <c r="H31" s="16">
        <f>SUM(H28:H30)</f>
        <v>123.99000000000004</v>
      </c>
      <c r="I31" s="14">
        <f>H31/C31</f>
        <v>0.13153065229613758</v>
      </c>
      <c r="J31" s="7"/>
      <c r="K31" s="16">
        <f>H31-E31</f>
        <v>111.37000000000012</v>
      </c>
      <c r="L31" s="14">
        <f>K31/D31</f>
        <v>0.11658239906206505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G34" sqref="G34"/>
    </sheetView>
  </sheetViews>
  <sheetFormatPr defaultColWidth="9.140625" defaultRowHeight="12.75"/>
  <cols>
    <col min="1" max="1" width="38.140625" style="0" customWidth="1"/>
    <col min="2" max="7" width="15.8515625" style="0" customWidth="1"/>
    <col min="8" max="16384" width="11.57421875" style="0" customWidth="1"/>
  </cols>
  <sheetData>
    <row r="1" spans="1:7" ht="38.25">
      <c r="A1" s="21" t="s">
        <v>0</v>
      </c>
      <c r="B1" s="1" t="s">
        <v>1</v>
      </c>
      <c r="C1" s="1" t="s">
        <v>2</v>
      </c>
      <c r="D1" s="1"/>
      <c r="E1" s="1" t="s">
        <v>3</v>
      </c>
      <c r="F1" s="1" t="s">
        <v>4</v>
      </c>
      <c r="G1" s="1" t="s">
        <v>5</v>
      </c>
    </row>
    <row r="2" spans="1:7" ht="12.75">
      <c r="A2" s="1" t="s">
        <v>6</v>
      </c>
      <c r="B2" s="2">
        <v>263.63</v>
      </c>
      <c r="C2" s="2">
        <v>0</v>
      </c>
      <c r="E2" s="3">
        <v>28261</v>
      </c>
      <c r="F2" s="3">
        <v>0</v>
      </c>
      <c r="G2" s="3">
        <f>F2-E2</f>
        <v>-28261</v>
      </c>
    </row>
    <row r="3" spans="1:7" ht="12.75">
      <c r="A3" s="1"/>
      <c r="B3" s="2"/>
      <c r="C3" s="2"/>
      <c r="E3" s="3"/>
      <c r="F3" s="3"/>
      <c r="G3" s="3"/>
    </row>
    <row r="4" spans="1:3" ht="12.75">
      <c r="A4" s="1" t="s">
        <v>7</v>
      </c>
      <c r="B4" s="2">
        <v>218.16</v>
      </c>
      <c r="C4" s="2">
        <v>218.16</v>
      </c>
    </row>
    <row r="5" spans="1:7" ht="12.75">
      <c r="A5" s="1" t="s">
        <v>8</v>
      </c>
      <c r="B5" s="2">
        <v>1.72</v>
      </c>
      <c r="C5" s="2">
        <v>1.72</v>
      </c>
      <c r="E5" s="3"/>
      <c r="F5" s="3"/>
      <c r="G5" s="3"/>
    </row>
    <row r="6" spans="1:7" ht="12.75">
      <c r="A6" s="1" t="s">
        <v>9</v>
      </c>
      <c r="B6" s="2">
        <v>1.65</v>
      </c>
      <c r="C6" s="2">
        <v>1.65</v>
      </c>
      <c r="E6" s="3"/>
      <c r="F6" s="3"/>
      <c r="G6" s="3"/>
    </row>
    <row r="7" spans="1:7" ht="12.75">
      <c r="A7" s="1" t="s">
        <v>10</v>
      </c>
      <c r="B7" s="2">
        <v>1.53</v>
      </c>
      <c r="C7" s="2">
        <v>1.53</v>
      </c>
      <c r="E7" s="3"/>
      <c r="F7" s="3"/>
      <c r="G7" s="3"/>
    </row>
    <row r="8" spans="1:7" ht="12.75">
      <c r="A8" s="1" t="s">
        <v>11</v>
      </c>
      <c r="B8" s="2">
        <v>1.4</v>
      </c>
      <c r="C8" s="2">
        <v>1.4</v>
      </c>
      <c r="E8" s="3"/>
      <c r="F8" s="3"/>
      <c r="G8" s="3"/>
    </row>
    <row r="9" spans="1:7" ht="12.75">
      <c r="A9" s="1" t="s">
        <v>12</v>
      </c>
      <c r="B9" s="2"/>
      <c r="C9" s="2"/>
      <c r="E9" s="3">
        <v>34484</v>
      </c>
      <c r="F9" s="3">
        <v>34484</v>
      </c>
      <c r="G9" s="3">
        <f>F9-E9</f>
        <v>0</v>
      </c>
    </row>
    <row r="10" ht="12.75">
      <c r="A10" s="1"/>
    </row>
    <row r="11" spans="1:3" ht="12.75">
      <c r="A11" s="1" t="s">
        <v>13</v>
      </c>
      <c r="B11" s="2">
        <v>38.81</v>
      </c>
      <c r="C11" s="2">
        <v>0</v>
      </c>
    </row>
    <row r="12" spans="1:3" ht="12.75">
      <c r="A12" s="1" t="s">
        <v>14</v>
      </c>
      <c r="B12" s="2">
        <v>981.02</v>
      </c>
      <c r="C12" s="2">
        <v>0</v>
      </c>
    </row>
    <row r="13" spans="1:7" ht="12.75">
      <c r="A13" s="1" t="s">
        <v>15</v>
      </c>
      <c r="E13" s="3">
        <v>469</v>
      </c>
      <c r="F13" s="3">
        <v>0</v>
      </c>
      <c r="G13" s="3">
        <f>F13-E13</f>
        <v>-469</v>
      </c>
    </row>
    <row r="14" ht="12.75">
      <c r="A14" s="1"/>
    </row>
    <row r="15" spans="1:3" ht="12.75">
      <c r="A15" s="1" t="s">
        <v>16</v>
      </c>
      <c r="B15" s="2">
        <v>62.81</v>
      </c>
      <c r="C15" s="2">
        <v>0</v>
      </c>
    </row>
    <row r="16" spans="1:3" ht="12.75">
      <c r="A16" s="1" t="s">
        <v>17</v>
      </c>
      <c r="B16" s="2">
        <v>189.03</v>
      </c>
      <c r="C16" s="2">
        <v>0</v>
      </c>
    </row>
    <row r="17" spans="1:7" ht="12.75">
      <c r="A17" s="1" t="s">
        <v>18</v>
      </c>
      <c r="E17" s="3">
        <v>485</v>
      </c>
      <c r="F17" s="3">
        <v>0</v>
      </c>
      <c r="G17" s="3">
        <f>F17-E17</f>
        <v>-485</v>
      </c>
    </row>
    <row r="18" ht="12.75">
      <c r="A18" s="1"/>
    </row>
    <row r="19" spans="1:7" ht="12.75">
      <c r="A19" s="1" t="s">
        <v>19</v>
      </c>
      <c r="B19" s="4">
        <v>0.05</v>
      </c>
      <c r="C19" s="4">
        <v>0</v>
      </c>
      <c r="E19" s="3">
        <v>1312</v>
      </c>
      <c r="F19" s="3">
        <v>0</v>
      </c>
      <c r="G19" s="3">
        <f>F19-E19</f>
        <v>-1312</v>
      </c>
    </row>
    <row r="20" ht="12.75">
      <c r="A20" s="1"/>
    </row>
    <row r="21" spans="1:3" ht="12.75">
      <c r="A21" s="1" t="s">
        <v>20</v>
      </c>
      <c r="B21" s="5">
        <v>0.000947</v>
      </c>
      <c r="C21" s="5">
        <v>0.0016970000000000002</v>
      </c>
    </row>
    <row r="22" spans="1:3" ht="25.5">
      <c r="A22" s="1" t="s">
        <v>21</v>
      </c>
      <c r="B22" s="5">
        <v>0.0021780000000000002</v>
      </c>
      <c r="C22" s="5">
        <v>0.005492</v>
      </c>
    </row>
    <row r="23" spans="1:3" ht="25.5">
      <c r="A23" s="1" t="s">
        <v>22</v>
      </c>
      <c r="B23" s="5">
        <v>0.0017569999999999999</v>
      </c>
      <c r="C23" s="5">
        <v>0</v>
      </c>
    </row>
    <row r="24" spans="1:7" ht="12.75">
      <c r="A24" s="1" t="s">
        <v>23</v>
      </c>
      <c r="E24" s="3">
        <v>69692</v>
      </c>
      <c r="F24" s="6">
        <f>39527+E24</f>
        <v>109219</v>
      </c>
      <c r="G24" s="3">
        <f>F24-E24</f>
        <v>39527</v>
      </c>
    </row>
    <row r="25" spans="1:7" ht="12.75">
      <c r="A25" s="1"/>
      <c r="E25" s="3"/>
      <c r="G25" s="3"/>
    </row>
    <row r="26" spans="1:7" ht="12.75">
      <c r="A26" s="1" t="s">
        <v>24</v>
      </c>
      <c r="E26" s="6">
        <f>SUM(E2:E24)</f>
        <v>134703</v>
      </c>
      <c r="F26" s="6">
        <f>SUM(F2:F24)</f>
        <v>143703</v>
      </c>
      <c r="G26" s="7">
        <f>SUM(G2:G24)</f>
        <v>9000</v>
      </c>
    </row>
    <row r="27" ht="12.75">
      <c r="A27" s="1"/>
    </row>
    <row r="28" ht="12.75">
      <c r="A28" s="21" t="s">
        <v>25</v>
      </c>
    </row>
    <row r="29" spans="1:7" ht="12.75">
      <c r="A29" s="1" t="s">
        <v>26</v>
      </c>
      <c r="B29" s="2"/>
      <c r="C29" s="2"/>
      <c r="E29" s="8" t="s">
        <v>27</v>
      </c>
      <c r="F29" s="3">
        <v>0</v>
      </c>
      <c r="G29" s="8" t="s">
        <v>27</v>
      </c>
    </row>
    <row r="30" spans="1:7" ht="12.75">
      <c r="A30" s="1" t="s">
        <v>28</v>
      </c>
      <c r="B30" s="2"/>
      <c r="C30" s="2"/>
      <c r="E30" s="8" t="s">
        <v>27</v>
      </c>
      <c r="F30" s="8" t="s">
        <v>27</v>
      </c>
      <c r="G30" s="3">
        <v>0</v>
      </c>
    </row>
    <row r="31" spans="1:7" ht="25.5">
      <c r="A31" s="1" t="s">
        <v>29</v>
      </c>
      <c r="E31" s="3">
        <v>-436</v>
      </c>
      <c r="F31" s="3">
        <v>0</v>
      </c>
      <c r="G31" s="3">
        <f>F31-E31</f>
        <v>436</v>
      </c>
    </row>
    <row r="32" spans="1:7" ht="12.75">
      <c r="A32" s="1" t="s">
        <v>30</v>
      </c>
      <c r="E32" s="8" t="s">
        <v>27</v>
      </c>
      <c r="F32" s="8" t="s">
        <v>27</v>
      </c>
      <c r="G32" s="3">
        <v>0</v>
      </c>
    </row>
    <row r="33" ht="12.75">
      <c r="A33" s="1"/>
    </row>
    <row r="34" spans="1:7" ht="25.5">
      <c r="A34" s="21" t="s">
        <v>31</v>
      </c>
      <c r="G34" s="19">
        <f>G31+G26</f>
        <v>9436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B37" sqref="B37"/>
    </sheetView>
  </sheetViews>
  <sheetFormatPr defaultColWidth="9.140625" defaultRowHeight="12.75"/>
  <cols>
    <col min="1" max="1" width="15.7109375" style="0" customWidth="1"/>
    <col min="2" max="16384" width="11.57421875" style="0" customWidth="1"/>
  </cols>
  <sheetData>
    <row r="1" spans="2:4" ht="12.75">
      <c r="B1" s="17">
        <v>2011</v>
      </c>
      <c r="C1">
        <v>2012</v>
      </c>
      <c r="D1" s="18" t="s">
        <v>45</v>
      </c>
    </row>
    <row r="2" spans="1:2" ht="12.75">
      <c r="A2" t="s">
        <v>46</v>
      </c>
      <c r="B2" s="2">
        <v>525.6</v>
      </c>
    </row>
    <row r="3" spans="1:2" ht="12.75">
      <c r="A3" t="s">
        <v>47</v>
      </c>
      <c r="B3" s="2">
        <v>538.24</v>
      </c>
    </row>
    <row r="4" spans="1:2" ht="12.75">
      <c r="A4" t="s">
        <v>48</v>
      </c>
      <c r="B4" s="2">
        <v>551.09</v>
      </c>
    </row>
    <row r="5" spans="1:2" ht="12.75">
      <c r="A5" t="s">
        <v>49</v>
      </c>
      <c r="B5" s="2">
        <v>567.75</v>
      </c>
    </row>
    <row r="6" spans="1:2" ht="12.75">
      <c r="A6" t="s">
        <v>50</v>
      </c>
      <c r="B6" s="2">
        <v>569.7</v>
      </c>
    </row>
    <row r="7" spans="1:2" ht="12.75">
      <c r="A7" t="s">
        <v>51</v>
      </c>
      <c r="B7" s="2">
        <v>585.75</v>
      </c>
    </row>
    <row r="8" spans="1:2" ht="12.75">
      <c r="A8" t="s">
        <v>52</v>
      </c>
      <c r="B8" s="2">
        <v>596.17</v>
      </c>
    </row>
    <row r="9" spans="1:2" ht="12.75">
      <c r="A9" t="s">
        <v>53</v>
      </c>
      <c r="B9" s="2">
        <v>617.56</v>
      </c>
    </row>
    <row r="10" spans="1:2" ht="12.75">
      <c r="A10" t="s">
        <v>54</v>
      </c>
      <c r="B10" s="2">
        <v>622.54</v>
      </c>
    </row>
    <row r="11" spans="1:2" ht="12.75">
      <c r="A11" t="s">
        <v>55</v>
      </c>
      <c r="B11" s="2">
        <v>625.09</v>
      </c>
    </row>
    <row r="12" spans="1:2" ht="12.75">
      <c r="A12" t="s">
        <v>56</v>
      </c>
      <c r="B12" s="2">
        <v>626.77</v>
      </c>
    </row>
    <row r="13" spans="1:2" ht="12.75">
      <c r="A13" t="s">
        <v>57</v>
      </c>
      <c r="B13" s="2">
        <v>630.49</v>
      </c>
    </row>
    <row r="14" spans="1:2" ht="12.75">
      <c r="A14" t="s">
        <v>58</v>
      </c>
      <c r="B14" s="2">
        <v>632.35</v>
      </c>
    </row>
    <row r="15" spans="1:2" ht="12.75">
      <c r="A15" t="s">
        <v>59</v>
      </c>
      <c r="B15" s="2">
        <v>633.59</v>
      </c>
    </row>
    <row r="16" spans="1:2" ht="12.75">
      <c r="A16" t="s">
        <v>60</v>
      </c>
      <c r="B16" s="2">
        <v>637.16</v>
      </c>
    </row>
    <row r="17" spans="1:2" ht="12.75">
      <c r="A17" t="s">
        <v>61</v>
      </c>
      <c r="B17" s="2">
        <v>656.14</v>
      </c>
    </row>
    <row r="18" spans="1:2" ht="12.75">
      <c r="A18" t="s">
        <v>62</v>
      </c>
      <c r="B18" s="2">
        <v>664.48</v>
      </c>
    </row>
    <row r="19" spans="1:2" ht="12.75">
      <c r="A19" t="s">
        <v>63</v>
      </c>
      <c r="B19" s="2">
        <v>664.81</v>
      </c>
    </row>
    <row r="20" spans="1:2" ht="12.75">
      <c r="A20" t="s">
        <v>64</v>
      </c>
      <c r="B20" s="2">
        <v>669.07</v>
      </c>
    </row>
    <row r="21" spans="1:2" ht="12.75">
      <c r="A21" t="s">
        <v>65</v>
      </c>
      <c r="B21" s="2">
        <v>671.04</v>
      </c>
    </row>
    <row r="22" spans="1:2" ht="12.75">
      <c r="A22" t="s">
        <v>66</v>
      </c>
      <c r="B22" s="2">
        <v>673.5</v>
      </c>
    </row>
    <row r="23" spans="1:2" ht="12.75">
      <c r="A23" t="s">
        <v>67</v>
      </c>
      <c r="B23" s="2">
        <v>673.74</v>
      </c>
    </row>
    <row r="24" spans="1:2" ht="12.75">
      <c r="A24" t="s">
        <v>68</v>
      </c>
      <c r="B24" s="2">
        <v>678.17</v>
      </c>
    </row>
    <row r="25" spans="1:2" ht="12.75">
      <c r="A25" t="s">
        <v>69</v>
      </c>
      <c r="B25" s="2">
        <v>679.95</v>
      </c>
    </row>
    <row r="26" spans="1:2" ht="12.75">
      <c r="A26" t="s">
        <v>70</v>
      </c>
      <c r="B26" s="2">
        <v>686.44</v>
      </c>
    </row>
    <row r="27" spans="1:2" ht="12.75">
      <c r="A27" t="s">
        <v>71</v>
      </c>
      <c r="B27" s="2">
        <v>693.73</v>
      </c>
    </row>
    <row r="28" spans="1:2" ht="12.75">
      <c r="A28" t="s">
        <v>72</v>
      </c>
      <c r="B28" s="2">
        <v>696.06</v>
      </c>
    </row>
    <row r="29" spans="1:4" ht="12.75">
      <c r="A29" s="19" t="s">
        <v>73</v>
      </c>
      <c r="B29" s="20">
        <v>705.01</v>
      </c>
      <c r="C29" s="2">
        <v>713.81</v>
      </c>
      <c r="D29" s="2">
        <v>633.93</v>
      </c>
    </row>
    <row r="30" spans="1:2" ht="12.75">
      <c r="A30" t="s">
        <v>74</v>
      </c>
      <c r="B30" s="2">
        <v>705.26</v>
      </c>
    </row>
    <row r="31" spans="1:2" ht="12.75">
      <c r="A31" t="s">
        <v>75</v>
      </c>
      <c r="B31" s="2">
        <v>708.86</v>
      </c>
    </row>
    <row r="32" spans="1:2" ht="12.75">
      <c r="A32" t="s">
        <v>76</v>
      </c>
      <c r="B32" s="2">
        <v>716.9</v>
      </c>
    </row>
    <row r="33" spans="1:2" ht="12.75">
      <c r="A33" t="s">
        <v>77</v>
      </c>
      <c r="B33" s="2">
        <v>719.95</v>
      </c>
    </row>
    <row r="34" spans="1:2" ht="12.75">
      <c r="A34" t="s">
        <v>78</v>
      </c>
      <c r="B34" s="2">
        <v>720.4</v>
      </c>
    </row>
    <row r="35" spans="1:2" ht="12.75">
      <c r="A35" t="s">
        <v>79</v>
      </c>
      <c r="B35" s="2">
        <v>722.82</v>
      </c>
    </row>
    <row r="36" spans="1:2" ht="12.75">
      <c r="A36" t="s">
        <v>80</v>
      </c>
      <c r="B36" s="2">
        <v>731.38</v>
      </c>
    </row>
    <row r="37" spans="1:2" ht="12.75">
      <c r="A37" s="19" t="s">
        <v>81</v>
      </c>
      <c r="B37" s="20">
        <v>644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Lies Schmidt</cp:lastModifiedBy>
  <dcterms:created xsi:type="dcterms:W3CDTF">2011-06-08T13:48:28Z</dcterms:created>
  <dcterms:modified xsi:type="dcterms:W3CDTF">2011-06-23T11:42:32Z</dcterms:modified>
  <cp:category/>
  <cp:version/>
  <cp:contentType/>
  <cp:contentStatus/>
  <cp:revision>2</cp:revision>
</cp:coreProperties>
</file>